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6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avvedimento 2026" sheetId="1" state="visible" r:id="rId3"/>
  </sheets>
  <definedNames>
    <definedName function="false" hidden="false" name="aliqSanz30gg" vbProcedure="false">'Ravvedimento 2026'!$K$57</definedName>
    <definedName function="false" hidden="false" name="aliqSanz90gg" vbProcedure="false">'ravvedimento 2026'!#ref!</definedName>
    <definedName function="false" hidden="false" name="aliqSanzOltre30gg" vbProcedure="false">'Ravvedimento 2026'!$K$58</definedName>
    <definedName function="false" hidden="false" name="aliquota_sanzione" vbProcedure="false">'Ravvedimento 2026'!$K$59</definedName>
    <definedName function="false" hidden="false" name="anno_di_competenza" vbProcedure="false">'Ravvedimento 2026'!$L$19</definedName>
    <definedName function="false" hidden="false" name="data_ravvedimento" vbProcedure="false">'Ravvedimento 2026'!$J$14</definedName>
    <definedName function="false" hidden="false" name="data_scadenza" vbProcedure="false">'Ravvedimento 2026'!$J$8</definedName>
    <definedName function="false" hidden="false" name="dirittoVersato" vbProcedure="false">'Ravvedimento 2026'!$J$10</definedName>
    <definedName function="false" hidden="false" name="diritto_annuo_dovuto" vbProcedure="false">'Ravvedimento 2026'!$J$6</definedName>
    <definedName function="false" hidden="false" name="diritto_residuo" vbProcedure="false">'Ravvedimento 2026'!$J$12</definedName>
    <definedName function="false" hidden="false" name="giorni_di_ritardo" vbProcedure="false">'Ravvedimento 2026'!$J$39</definedName>
    <definedName function="false" hidden="false" name="interesse_dovuto" vbProcedure="false">'Ravvedimento 2026'!$L$39</definedName>
    <definedName function="false" hidden="false" name="NoCalcolo" vbProcedure="false">'Ravvedimento 2026'!$C$41</definedName>
    <definedName function="false" hidden="false" name="oltre_anno" vbProcedure="false">'Ravvedimento 2026'!$B$41</definedName>
    <definedName function="false" hidden="false" name="Ravv90gg" vbProcedure="false">'ravvedimento 2026'!#ref!</definedName>
    <definedName function="false" hidden="false" name="RavvBreve" vbProcedure="false">'Ravvedimento 2026'!$B$57</definedName>
    <definedName function="false" hidden="false" name="RavvLungo" vbProcedure="false">'Ravvedimento 2026'!$B$58</definedName>
    <definedName function="false" hidden="false" name="sigla_provincia" vbProcedure="false">'Ravvedimento 2026'!$L$12</definedName>
    <definedName function="false" hidden="false" name="tb_aliquoteSanzioni" vbProcedure="false">'Ravvedimento 2026'!$B$53:$M$55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<sst xmlns="http://schemas.openxmlformats.org/spreadsheetml/2006/main" count="41" uniqueCount="40">
  <si>
    <t xml:space="preserve">Decreto  Ministero Attività produttive n. 54 del 27.01.2005 - GU n. 90 19.04.05 - Art. 13 decreto lgs. N. 472/97</t>
  </si>
  <si>
    <t xml:space="preserve">data di scadenza del pagamento dovuto</t>
  </si>
  <si>
    <t xml:space="preserve">eventuale versamento parziale, importo versato</t>
  </si>
  <si>
    <t xml:space="preserve">data prevista del versamento del ravvedimento con F24</t>
  </si>
  <si>
    <t xml:space="preserve">Nell'F24 indicare:</t>
  </si>
  <si>
    <t xml:space="preserve">SEZIONE IMU E ALTRI TRIBUTI LOCALI</t>
  </si>
  <si>
    <t xml:space="preserve">codice ente/
codice comune</t>
  </si>
  <si>
    <t xml:space="preserve">ravv.</t>
  </si>
  <si>
    <t xml:space="preserve">immob.
Variati</t>
  </si>
  <si>
    <t xml:space="preserve">Acc.</t>
  </si>
  <si>
    <t xml:space="preserve">Saldo</t>
  </si>
  <si>
    <t xml:space="preserve">numero
immobili</t>
  </si>
  <si>
    <t xml:space="preserve">codice tributo</t>
  </si>
  <si>
    <t xml:space="preserve">anno di
riferimento</t>
  </si>
  <si>
    <t xml:space="preserve">importi a debito versati</t>
  </si>
  <si>
    <t xml:space="preserve">ATTENZIONE!</t>
  </si>
  <si>
    <r>
      <rPr>
        <b val="true"/>
        <sz val="10"/>
        <rFont val="Arial"/>
        <family val="2"/>
        <charset val="1"/>
      </rPr>
      <t xml:space="preserve">IL RAVVEDIMENTO  VA  ESEGUITO IN UN  </t>
    </r>
    <r>
      <rPr>
        <b val="true"/>
        <sz val="10"/>
        <color rgb="FF800000"/>
        <rFont val="Arial"/>
        <family val="2"/>
        <charset val="1"/>
      </rPr>
      <t xml:space="preserve">UNICO MODELLO F24 TELEMATICO</t>
    </r>
    <r>
      <rPr>
        <b val="true"/>
        <sz val="10"/>
        <rFont val="Arial"/>
        <family val="2"/>
        <charset val="1"/>
      </rPr>
      <t xml:space="preserve"> CON IL </t>
    </r>
  </si>
  <si>
    <t xml:space="preserve">VERSAMENTO CONTESTUALE DI DIRITTO SANZIONI ED INTERESSI, AL FINE DI CONTENERE I COSTI</t>
  </si>
  <si>
    <t xml:space="preserve">DI RISCOSSIONE GRAVANTI SULLE CAMERE DI COMMERCIO</t>
  </si>
  <si>
    <t xml:space="preserve">(CIRCOLARE MINISTERO DELLE ATTIVITA' PRODUTTIVE N. 3587/C DEL 20/06/2005)</t>
  </si>
  <si>
    <t xml:space="preserve">I VERSAMENTI DI INTERESSI EFFETTUATI CON IL CODICE TRIBUTO 3851 E DI SANZIONI</t>
  </si>
  <si>
    <t xml:space="preserve">EFFETTUATE CON IL CODICE TRIBUTO 3852 NON SONO COMPENSABILI</t>
  </si>
  <si>
    <t xml:space="preserve">(RISOLUZIONE AGENZIA DELLE ENTRATE N. 115/E DEL 23/05/2003)</t>
  </si>
  <si>
    <t xml:space="preserve">Calcolo interessi</t>
  </si>
  <si>
    <t xml:space="preserve">tasso int legale</t>
  </si>
  <si>
    <t xml:space="preserve">vale fino al…</t>
  </si>
  <si>
    <t xml:space="preserve">giorni</t>
  </si>
  <si>
    <t xml:space="preserve">interessi</t>
  </si>
  <si>
    <t xml:space="preserve">Differenza giorni:</t>
  </si>
  <si>
    <t xml:space="preserve">Totale giorni e interessi</t>
  </si>
  <si>
    <t xml:space="preserve">Sanzione: determinazione aliquota e calcolo dell'importo dovuto</t>
  </si>
  <si>
    <t xml:space="preserve">Tabella aliquote delle sanzioni in relazione alla data di violazione</t>
  </si>
  <si>
    <t xml:space="preserve">ravv 30 gg</t>
  </si>
  <si>
    <t xml:space="preserve">ravv 90gg</t>
  </si>
  <si>
    <t xml:space="preserve">ravv lungo</t>
  </si>
  <si>
    <t xml:space="preserve">Aliquota applicata</t>
  </si>
  <si>
    <t xml:space="preserve">inizio da…</t>
  </si>
  <si>
    <t xml:space="preserve">inizio fino a…</t>
  </si>
  <si>
    <t xml:space="preserve">fine da…</t>
  </si>
  <si>
    <t xml:space="preserve">fine fino a…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</si>
</sst>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&quot;€ &quot;#,##0.00"/>
    <numFmt numFmtId="166" formatCode="dd/mm/yyyy"/>
    <numFmt numFmtId="167" formatCode="#,##0.00"/>
    <numFmt numFmtId="168" formatCode="&quot;Euro&quot;* 0.00"/>
    <numFmt numFmtId="169" formatCode="#,##0"/>
    <numFmt numFmtId="170" formatCode="0.00"/>
    <numFmt numFmtId="171" formatCode="_-&quot;L. &quot;* #,##0.00_-;&quot;-L. &quot;* #,##0.00_-;_-&quot;L. &quot;* \-??_-;_-@_-"/>
    <numFmt numFmtId="172" formatCode="0.00%"/>
    <numFmt numFmtId="173" formatCode="0"/>
    <numFmt numFmtId="174" formatCode="0.00000;[RED]\-0.00000"/>
  </numFmts>
  <fonts count="28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sz val="10"/>
      <name val="Arial"/>
      <family val="2"/>
      <charset val="1"/>
    </font>
    <font>
      <sz val="14"/>
      <color theme="9" tint="-0.5"/>
      <name val="Leelawadee"/>
      <family val="2"/>
      <charset val="1"/>
    </font>
    <font>
      <b val="true"/>
      <sz val="10"/>
      <color rgb="FFFF0000"/>
      <name val="Arial"/>
      <family val="2"/>
      <charset val="1"/>
    </font>
    <font>
      <sz val="11"/>
      <name val="Arial"/>
      <family val="2"/>
      <charset val="1"/>
    </font>
    <font>
      <b val="true"/>
      <sz val="12"/>
      <color rgb="FFFFFFFF"/>
      <name val="Arial"/>
      <family val="2"/>
      <charset val="1"/>
    </font>
    <font>
      <sz val="7"/>
      <name val="Arial"/>
      <family val="2"/>
      <charset val="1"/>
    </font>
    <font>
      <strike val="true"/>
      <sz val="7"/>
      <name val="Arial"/>
      <family val="2"/>
      <charset val="1"/>
    </font>
    <font>
      <strike val="true"/>
      <sz val="6"/>
      <name val="Arial"/>
      <family val="2"/>
      <charset val="1"/>
    </font>
    <font>
      <sz val="6"/>
      <name val="Arial"/>
      <family val="2"/>
      <charset val="1"/>
    </font>
    <font>
      <b val="true"/>
      <sz val="14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1"/>
      <color theme="5" tint="-0.25"/>
      <name val="Arial"/>
      <family val="2"/>
      <charset val="1"/>
    </font>
    <font>
      <b val="true"/>
      <sz val="14"/>
      <color theme="5" tint="-0.25"/>
      <name val="Arial"/>
      <family val="2"/>
      <charset val="1"/>
    </font>
    <font>
      <b val="true"/>
      <sz val="11"/>
      <color rgb="FF008000"/>
      <name val="Arial"/>
      <family val="2"/>
      <charset val="1"/>
    </font>
    <font>
      <b val="true"/>
      <sz val="14"/>
      <color rgb="FF008000"/>
      <name val="Arial"/>
      <family val="2"/>
      <charset val="1"/>
    </font>
    <font>
      <b val="true"/>
      <sz val="10"/>
      <color rgb="FF800000"/>
      <name val="Arial"/>
      <family val="2"/>
      <charset val="1"/>
    </font>
    <font>
      <b val="true"/>
      <sz val="12"/>
      <color rgb="FF00B0F0"/>
      <name val="Arial"/>
      <family val="2"/>
      <charset val="1"/>
    </font>
    <font>
      <sz val="10"/>
      <color rgb="FFFFFFFF"/>
      <name val="Arial"/>
      <family val="2"/>
      <charset val="1"/>
    </font>
    <font>
      <sz val="10"/>
      <color rgb="FFFF0000"/>
      <name val="Arial"/>
      <family val="2"/>
      <charset val="1"/>
    </font>
    <font>
      <i val="true"/>
      <sz val="10"/>
      <name val="Arial"/>
      <family val="2"/>
      <charset val="1"/>
    </font>
    <font>
      <b val="true"/>
      <sz val="11"/>
      <color rgb="FF00B0F0"/>
      <name val="Arial"/>
      <family val="2"/>
      <charset val="1"/>
    </font>
    <font>
      <sz val="10"/>
      <color rgb="FF800000"/>
      <name val="Arial"/>
      <family val="2"/>
      <charset val="1"/>
    </font>
    <font>
      <b val="true"/>
      <sz val="12"/>
      <color rgb="FF000000"/>
      <name val="Arial"/>
      <family val="0"/>
    </font>
  </fonts>
  <fills count="7">
    <fill>
      <patternFill patternType="none"/>
    </fill>
    <fill>
      <patternFill patternType="gray125"/>
    </fill>
    <fill>
      <patternFill patternType="solid">
        <fgColor theme="0" tint="-0.05"/>
        <bgColor rgb="FFFFFFFF"/>
      </patternFill>
    </fill>
    <fill>
      <patternFill patternType="solid">
        <fgColor rgb="FFFFCC00"/>
        <bgColor rgb="FFFFFF00"/>
      </patternFill>
    </fill>
    <fill>
      <patternFill patternType="solid">
        <fgColor rgb="FF4AA7E5"/>
        <bgColor rgb="FF00B0F0"/>
      </patternFill>
    </fill>
    <fill>
      <patternFill patternType="solid">
        <fgColor rgb="FFCEF0F9"/>
        <bgColor rgb="FFCCFFFF"/>
      </patternFill>
    </fill>
    <fill>
      <patternFill patternType="solid">
        <fgColor rgb="FFCCFF99"/>
        <bgColor rgb="FFFFFF99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>
        <color rgb="FFFF0000"/>
      </left>
      <right style="thin">
        <color rgb="FFFF0000"/>
      </right>
      <top style="thin">
        <color rgb="FFFF0000"/>
      </top>
      <bottom/>
      <diagonal/>
    </border>
    <border diagonalUp="false" diagonalDown="false">
      <left style="thin">
        <color rgb="FFFF0000"/>
      </left>
      <right style="thin">
        <color rgb="FFFF0000"/>
      </right>
      <top/>
      <bottom/>
      <diagonal/>
    </border>
    <border diagonalUp="false" diagonalDown="false">
      <left style="thin">
        <color rgb="FFFF0000"/>
      </left>
      <right style="thin">
        <color rgb="FFFF0000"/>
      </right>
      <top/>
      <bottom style="thin">
        <color rgb="FFFF000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71" fontId="5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2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4" fillId="3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6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4" fillId="3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7" fontId="0" fillId="3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5" fontId="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6" fontId="0" fillId="3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7" fontId="8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9" fillId="4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4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4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7" fontId="8" fillId="4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10" fillId="5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10" fillId="5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1" fillId="5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12" fillId="5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13" fillId="5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9" fontId="10" fillId="5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8" fontId="10" fillId="5" borderId="0" xfId="0" applyFont="true" applyBorder="false" applyAlignment="true" applyProtection="true">
      <alignment horizontal="right" vertical="bottom" textRotation="0" wrapText="true" indent="0" shrinkToFit="false"/>
      <protection locked="true" hidden="false"/>
    </xf>
    <xf numFmtId="168" fontId="14" fillId="5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5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5" fillId="5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4" fillId="5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9" fontId="5" fillId="5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4" fillId="6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14" fillId="5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7" fontId="14" fillId="5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5" fillId="5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5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7" fontId="8" fillId="5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16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5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17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8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5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9" fontId="5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7" fontId="19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3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2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5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21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0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5" fillId="0" borderId="0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2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73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72" fontId="0" fillId="6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7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72" fontId="0" fillId="0" borderId="0" xfId="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73" fontId="4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4" fontId="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2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73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4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5" fillId="0" borderId="0" xfId="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22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2" fontId="0" fillId="6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72" fontId="22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72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72" fontId="26" fillId="0" borderId="0" xfId="0" applyFont="true" applyBorder="false" applyAlignment="fals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EF0F9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99"/>
      <rgbColor rgb="FFFFFF99"/>
      <rgbColor rgb="FF99CCFF"/>
      <rgbColor rgb="FFFF99CC"/>
      <rgbColor rgb="FFCC99FF"/>
      <rgbColor rgb="FFFFCC99"/>
      <rgbColor rgb="FF3366FF"/>
      <rgbColor rgb="FF4AA7E5"/>
      <rgbColor rgb="FF99CC00"/>
      <rgbColor rgb="FFFFCC00"/>
      <rgbColor rgb="FFFF9900"/>
      <rgbColor rgb="FFC55A11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85724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10</xdr:col>
      <xdr:colOff>190440</xdr:colOff>
      <xdr:row>4</xdr:row>
      <xdr:rowOff>120960</xdr:rowOff>
    </xdr:from>
    <xdr:to>
      <xdr:col>12</xdr:col>
      <xdr:colOff>773280</xdr:colOff>
      <xdr:row>8</xdr:row>
      <xdr:rowOff>101160</xdr:rowOff>
    </xdr:to>
    <xdr:sp fLocksText="0">
      <xdr:nvSpPr>
        <xdr:cNvPr id="1" name="CustomShape 1"/>
        <xdr:cNvSpPr/>
      </xdr:nvSpPr>
      <xdr:spPr>
        <a:xfrm>
          <a:off x="4470480" y="826920"/>
          <a:ext cx="1952280" cy="628200"/>
        </a:xfrm>
        <a:prstGeom prst="rect">
          <a:avLst/>
        </a:prstGeom>
        <a:solidFill>
          <a:srgbClr val="EEEEEE"/>
        </a:solidFill>
        <a:ln w="9360">
          <a:solidFill>
            <a:srgbClr val="800000"/>
          </a:solidFill>
          <a:miter/>
        </a:ln>
        <a:effectLst>
          <a:outerShdw algn="ctr" dir="2700000" dist="71276" rotWithShape="0">
            <a:srgbClr val="800000">
              <a:alpha val="50000"/>
            </a:srgbClr>
          </a:outerShdw>
        </a:effectLst>
      </xdr:spPr>
      <xdr:style>
        <a:lnRef idx="0"/>
        <a:fillRef idx="0"/>
        <a:effectRef idx="0"/>
        <a:fontRef idx="minor"/>
      </xdr:style>
      <xdr:txBody>
        <a:bodyPr vertOverflow="clip" lIns="36720" tIns="27360" rIns="0" bIns="0" anchor="t">
          <a:noAutofit/>
        </a:bodyPr>
        <a:p>
          <a:pPr>
            <a:lnSpc>
              <a:spcPct val="100000"/>
            </a:lnSpc>
          </a:pPr>
          <a:r>
            <a:rPr lang="it-IT" sz="1200" b="1" u="none" strike="noStrike">
              <a:solidFill>
                <a:srgbClr val="000000"/>
              </a:solidFill>
              <a:effectLst/>
              <a:uFillTx/>
              <a:latin typeface="Arial"/>
            </a:rPr>
            <a:t>inserire i dati richiesti nelle caselle con sfondo arancione. </a:t>
          </a:r>
          <a:endParaRPr lang="it-IT" sz="12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10</xdr:col>
      <xdr:colOff>95040</xdr:colOff>
      <xdr:row>11</xdr:row>
      <xdr:rowOff>85680</xdr:rowOff>
    </xdr:from>
    <xdr:to>
      <xdr:col>13</xdr:col>
      <xdr:colOff>171360</xdr:colOff>
      <xdr:row>18</xdr:row>
      <xdr:rowOff>152280</xdr:rowOff>
    </xdr:to>
    <xdr:grpSp>
      <xdr:nvGrpSpPr>
        <xdr:cNvPr id="2" name="Gruppo 1"/>
        <xdr:cNvGrpSpPr/>
      </xdr:nvGrpSpPr>
      <xdr:grpSpPr>
        <a:xfrm>
          <a:off x="4375080" y="1925280"/>
          <a:ext cx="2392200" cy="1288440"/>
          <a:chOff x="4375080" y="1925280"/>
          <a:chExt cx="2392200" cy="1288440"/>
        </a:xfrm>
      </xdr:grpSpPr>
      <xdr:sp>
        <xdr:nvSpPr>
          <xdr:cNvPr id="3" name="Line 1"/>
          <xdr:cNvSpPr/>
        </xdr:nvSpPr>
        <xdr:spPr>
          <a:xfrm>
            <a:off x="4375080" y="1934640"/>
            <a:ext cx="2392200" cy="360"/>
          </a:xfrm>
          <a:prstGeom prst="line">
            <a:avLst/>
          </a:prstGeom>
          <a:ln w="25560">
            <a:solidFill>
              <a:srgbClr val="FF6600"/>
            </a:solidFill>
            <a:round/>
            <a:headEnd len="med" type="arrow" w="med"/>
          </a:ln>
        </xdr:spPr>
        <xdr:style>
          <a:lnRef idx="0"/>
          <a:fillRef idx="0"/>
          <a:effectRef idx="0"/>
          <a:fontRef idx="minor"/>
        </xdr:style>
      </xdr:sp>
      <xdr:sp>
        <xdr:nvSpPr>
          <xdr:cNvPr id="4" name="Line 1"/>
          <xdr:cNvSpPr/>
        </xdr:nvSpPr>
        <xdr:spPr>
          <a:xfrm flipV="1">
            <a:off x="6757200" y="1925280"/>
            <a:ext cx="360" cy="1288440"/>
          </a:xfrm>
          <a:prstGeom prst="line">
            <a:avLst/>
          </a:prstGeom>
          <a:ln w="25560">
            <a:solidFill>
              <a:srgbClr val="FF6600"/>
            </a:solidFill>
            <a:round/>
          </a:ln>
        </xdr:spPr>
        <xdr:style>
          <a:lnRef idx="0"/>
          <a:fillRef idx="0"/>
          <a:effectRef idx="0"/>
          <a:fontRef idx="minor"/>
        </xdr:style>
      </xdr:sp>
      <xdr:sp>
        <xdr:nvSpPr>
          <xdr:cNvPr id="5" name="Line 1"/>
          <xdr:cNvSpPr/>
        </xdr:nvSpPr>
        <xdr:spPr>
          <a:xfrm>
            <a:off x="6536160" y="3185280"/>
            <a:ext cx="221040" cy="9360"/>
          </a:xfrm>
          <a:prstGeom prst="line">
            <a:avLst/>
          </a:prstGeom>
          <a:ln w="25560">
            <a:solidFill>
              <a:srgbClr val="FF6600"/>
            </a:solidFill>
            <a:round/>
            <a:headEnd len="med" type="arrow" w="med"/>
          </a:ln>
        </xdr:spPr>
        <xdr:style>
          <a:lnRef idx="0"/>
          <a:fillRef idx="0"/>
          <a:effectRef idx="0"/>
          <a:fontRef idx="minor"/>
        </xdr:style>
      </xdr:sp>
    </xdr:grp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Tema di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O66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XFD36" activeCellId="0" sqref="XFD35:XFD36"/>
    </sheetView>
  </sheetViews>
  <sheetFormatPr defaultColWidth="9.1484375" defaultRowHeight="12.75" customHeight="false" zeroHeight="false" outlineLevelRow="0" outlineLevelCol="0"/>
  <cols>
    <col collapsed="false" customWidth="true" hidden="false" outlineLevel="0" max="1" min="1" style="1" width="1"/>
    <col collapsed="false" customWidth="true" hidden="false" outlineLevel="0" max="2" min="2" style="1" width="13.29"/>
    <col collapsed="false" customWidth="true" hidden="false" outlineLevel="0" max="3" min="3" style="1" width="11"/>
    <col collapsed="false" customWidth="true" hidden="false" outlineLevel="0" max="4" min="4" style="1" width="4"/>
    <col collapsed="false" customWidth="true" hidden="false" outlineLevel="0" max="5" min="5" style="1" width="5.29"/>
    <col collapsed="false" customWidth="true" hidden="false" outlineLevel="0" max="6" min="6" style="1" width="3.29"/>
    <col collapsed="false" customWidth="true" hidden="false" outlineLevel="0" max="7" min="7" style="1" width="3.71"/>
    <col collapsed="false" customWidth="true" hidden="false" outlineLevel="0" max="8" min="8" style="1" width="5.14"/>
    <col collapsed="false" customWidth="true" hidden="false" outlineLevel="0" max="9" min="9" style="1" width="1.71"/>
    <col collapsed="false" customWidth="true" hidden="false" outlineLevel="0" max="10" min="10" style="1" width="12.29"/>
    <col collapsed="false" customWidth="true" hidden="false" outlineLevel="0" max="11" min="11" style="1" width="9.29"/>
    <col collapsed="false" customWidth="true" hidden="false" outlineLevel="0" max="12" min="12" style="1" width="10.14"/>
    <col collapsed="false" customWidth="true" hidden="false" outlineLevel="0" max="13" min="13" style="1" width="13.42"/>
    <col collapsed="false" customWidth="true" hidden="false" outlineLevel="0" max="14" min="14" style="1" width="3.71"/>
    <col collapsed="false" customWidth="true" hidden="false" outlineLevel="0" max="15" min="15" style="1" width="1.14"/>
    <col collapsed="false" customWidth="false" hidden="true" outlineLevel="0" max="16384" min="16" style="1" width="9.14"/>
  </cols>
  <sheetData>
    <row r="1" customFormat="false" ht="12.75" hidden="false" customHeight="false" outlineLevel="0" collapsed="false">
      <c r="B1" s="2" t="str">
        <f aca="false">"CALCOLO RAVVEDIMENTO OPEROSO PER PAGAMENTO DIRITTO ANNUALE "&amp; TEXT(anno_di_competenza, "0000")</f>
        <v>CALCOLO RAVVEDIMENTO OPEROSO PER PAGAMENTO DIRITTO ANNUALE 2026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customFormat="false" ht="12.75" hidden="false" customHeight="false" outlineLevel="0" collapsed="false">
      <c r="B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4" customFormat="false" ht="17.35" hidden="false" customHeight="false" outlineLevel="0" collapsed="false">
      <c r="B4" s="4" t="str">
        <f aca="false">"Questo foglio calcola il ravv. operoso del d.a. "&amp;anno_di_competenza &amp;" solo fino al 31.12."&amp;TEXT(anno_di_competenza + IF(B38&gt;0,1,0),"0000")</f>
        <v>Questo foglio calcola il ravv. operoso del d.a. 2026 solo fino al 31.12.2026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customFormat="false" ht="12.75" hidden="false" customHeight="false" outlineLevel="0" collapsed="false"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customFormat="false" ht="12.75" hidden="false" customHeight="false" outlineLevel="0" collapsed="false">
      <c r="B6" s="7" t="str">
        <f aca="false">"Diritto annuo dovuto per l'anno "&amp;TEXT(anno_di_competenza,"0000")</f>
        <v>Diritto annuo dovuto per l'anno 2026</v>
      </c>
      <c r="J6" s="8" t="n">
        <v>53</v>
      </c>
    </row>
    <row r="7" customFormat="false" ht="12.75" hidden="false" customHeight="false" outlineLevel="0" collapsed="false">
      <c r="J7" s="9"/>
    </row>
    <row r="8" customFormat="false" ht="12.75" hidden="false" customHeight="false" outlineLevel="0" collapsed="false">
      <c r="B8" s="1" t="s">
        <v>1</v>
      </c>
      <c r="J8" s="10" t="n">
        <v>46203</v>
      </c>
    </row>
    <row r="10" customFormat="false" ht="12.75" hidden="false" customHeight="false" outlineLevel="0" collapsed="false">
      <c r="B10" s="7" t="s">
        <v>2</v>
      </c>
      <c r="J10" s="11"/>
    </row>
    <row r="12" customFormat="false" ht="12.75" hidden="false" customHeight="false" outlineLevel="0" collapsed="false">
      <c r="B12" s="7" t="str">
        <f aca="false">"diritto non versato per l'anno "&amp;TEXT(anno_di_competenza,"0000")</f>
        <v>diritto non versato per l'anno 2026</v>
      </c>
      <c r="J12" s="12" t="n">
        <f aca="false">diritto_annuo_dovuto-dirittoVersato</f>
        <v>53</v>
      </c>
      <c r="L12" s="13"/>
    </row>
    <row r="14" customFormat="false" ht="12.75" hidden="false" customHeight="false" outlineLevel="0" collapsed="false">
      <c r="B14" s="1" t="s">
        <v>3</v>
      </c>
      <c r="J14" s="14" t="n">
        <v>46387</v>
      </c>
    </row>
    <row r="15" customFormat="false" ht="12.75" hidden="false" customHeight="false" outlineLevel="0" collapsed="false">
      <c r="B15" s="15" t="str">
        <f aca="false">IF(data_ravvedimento&lt;=data_scadenza,"ATTENZIONE: la data di pagamento dev'essere successiva alla scadenza!",IF(oltre_anno,"ATTENZIONE! Il ravvedimento operoso non è possibile oltre l'anno dalla scadenza",""))</f>
        <v/>
      </c>
      <c r="J15" s="7"/>
    </row>
    <row r="16" s="7" customFormat="true" ht="13.8" hidden="false" customHeight="false" outlineLevel="0" collapsed="false">
      <c r="B16" s="16" t="s">
        <v>4</v>
      </c>
      <c r="L16" s="17"/>
      <c r="M16" s="18"/>
      <c r="N16" s="18"/>
    </row>
    <row r="17" s="7" customFormat="true" ht="15" hidden="false" customHeight="false" outlineLevel="0" collapsed="false">
      <c r="B17" s="19" t="s">
        <v>5</v>
      </c>
      <c r="C17" s="20"/>
      <c r="D17" s="20"/>
      <c r="E17" s="20"/>
      <c r="F17" s="20"/>
      <c r="G17" s="20"/>
      <c r="H17" s="20"/>
      <c r="I17" s="20"/>
      <c r="J17" s="20"/>
      <c r="K17" s="20"/>
      <c r="L17" s="21"/>
      <c r="M17" s="22"/>
      <c r="N17" s="22"/>
    </row>
    <row r="18" s="7" customFormat="true" ht="16.4" hidden="false" customHeight="false" outlineLevel="0" collapsed="false">
      <c r="B18" s="23" t="s">
        <v>6</v>
      </c>
      <c r="C18" s="24"/>
      <c r="D18" s="25" t="s">
        <v>7</v>
      </c>
      <c r="E18" s="26" t="s">
        <v>8</v>
      </c>
      <c r="F18" s="26" t="s">
        <v>9</v>
      </c>
      <c r="G18" s="26" t="s">
        <v>10</v>
      </c>
      <c r="H18" s="26" t="s">
        <v>11</v>
      </c>
      <c r="I18" s="27"/>
      <c r="J18" s="23" t="s">
        <v>12</v>
      </c>
      <c r="K18" s="28"/>
      <c r="L18" s="23" t="s">
        <v>13</v>
      </c>
      <c r="M18" s="29" t="s">
        <v>14</v>
      </c>
      <c r="N18" s="23"/>
    </row>
    <row r="19" s="7" customFormat="true" ht="17.35" hidden="false" customHeight="false" outlineLevel="0" collapsed="false">
      <c r="B19" s="30" t="str">
        <f aca="false">"VI"</f>
        <v>VI</v>
      </c>
      <c r="C19" s="31"/>
      <c r="D19" s="32"/>
      <c r="E19" s="31"/>
      <c r="F19" s="31"/>
      <c r="G19" s="31"/>
      <c r="H19" s="31"/>
      <c r="I19" s="31"/>
      <c r="J19" s="33" t="n">
        <v>3850</v>
      </c>
      <c r="K19" s="34"/>
      <c r="L19" s="35" t="n">
        <v>2026</v>
      </c>
      <c r="M19" s="36" t="n">
        <f aca="false">IF(NoCalcolo,"XXXXX",diritto_residuo)</f>
        <v>53</v>
      </c>
      <c r="N19" s="37"/>
    </row>
    <row r="20" s="7" customFormat="true" ht="17.35" hidden="false" customHeight="false" outlineLevel="0" collapsed="false">
      <c r="B20" s="30" t="str">
        <f aca="false">"VI"</f>
        <v>VI</v>
      </c>
      <c r="C20" s="31"/>
      <c r="D20" s="32"/>
      <c r="E20" s="31"/>
      <c r="F20" s="31"/>
      <c r="G20" s="31"/>
      <c r="H20" s="31"/>
      <c r="I20" s="31"/>
      <c r="J20" s="33" t="n">
        <v>3851</v>
      </c>
      <c r="K20" s="34"/>
      <c r="L20" s="33" t="n">
        <f aca="false">L19</f>
        <v>2026</v>
      </c>
      <c r="M20" s="36" t="n">
        <f aca="false">IF(NoCalcolo,"XXXXX",interesse_dovuto)</f>
        <v>0.427484931506849</v>
      </c>
      <c r="N20" s="37"/>
    </row>
    <row r="21" s="7" customFormat="true" ht="17.35" hidden="false" customHeight="false" outlineLevel="0" collapsed="false">
      <c r="B21" s="30" t="str">
        <f aca="false">"VI"</f>
        <v>VI</v>
      </c>
      <c r="C21" s="31"/>
      <c r="D21" s="32"/>
      <c r="E21" s="31"/>
      <c r="F21" s="31"/>
      <c r="G21" s="31"/>
      <c r="H21" s="31"/>
      <c r="I21" s="31"/>
      <c r="J21" s="33" t="n">
        <v>3852</v>
      </c>
      <c r="K21" s="34"/>
      <c r="L21" s="33" t="n">
        <f aca="false">L20</f>
        <v>2026</v>
      </c>
      <c r="M21" s="36" t="n">
        <f aca="false">IF(NoCalcolo,"XXXXX",ROUND((diritto_residuo*aliquota_sanzione),2))</f>
        <v>3.18</v>
      </c>
      <c r="N21" s="37"/>
    </row>
    <row r="22" s="7" customFormat="true" ht="13.8" hidden="false" customHeight="false" outlineLevel="0" collapsed="false">
      <c r="B22" s="38"/>
      <c r="C22" s="31"/>
      <c r="D22" s="31"/>
      <c r="E22" s="31"/>
      <c r="F22" s="31"/>
      <c r="G22" s="31"/>
      <c r="H22" s="31"/>
      <c r="I22" s="31"/>
      <c r="J22" s="31"/>
      <c r="K22" s="34"/>
      <c r="L22" s="39"/>
      <c r="M22" s="40"/>
      <c r="N22" s="40"/>
    </row>
    <row r="23" s="7" customFormat="true" ht="17.35" hidden="false" customHeight="false" outlineLevel="0" collapsed="false">
      <c r="B23" s="41" t="str">
        <f aca="false">"Interessi calcolati per un pagamento entro e non oltre il "&amp;TEXT(data_ravvedimento, "g mmmm aaaa")</f>
        <v>Interessi calcolati per un pagamento entro e non oltre il 31 dicembre 2026</v>
      </c>
      <c r="C23" s="16"/>
      <c r="L23" s="42"/>
      <c r="M23" s="43" t="n">
        <f aca="false">SUM(M19:M22)</f>
        <v>56.6074849315068</v>
      </c>
      <c r="N23" s="44"/>
      <c r="O23" s="18"/>
    </row>
    <row r="24" s="7" customFormat="true" ht="17.35" hidden="false" customHeight="false" outlineLevel="0" collapsed="false">
      <c r="B24" s="45"/>
      <c r="C24" s="46"/>
      <c r="D24" s="47"/>
      <c r="E24" s="47"/>
      <c r="F24" s="47"/>
      <c r="G24" s="47"/>
      <c r="H24" s="47"/>
      <c r="I24" s="47"/>
      <c r="J24" s="47"/>
      <c r="K24" s="47"/>
      <c r="L24" s="48"/>
      <c r="M24" s="49"/>
      <c r="N24" s="44"/>
      <c r="O24" s="18"/>
    </row>
    <row r="25" s="7" customFormat="true" ht="13.8" hidden="false" customHeight="false" outlineLevel="0" collapsed="false">
      <c r="B25" s="50" t="s">
        <v>15</v>
      </c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18"/>
    </row>
    <row r="26" s="7" customFormat="true" ht="13.8" hidden="false" customHeight="false" outlineLevel="0" collapsed="false">
      <c r="B26" s="51" t="s">
        <v>16</v>
      </c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18"/>
    </row>
    <row r="27" s="7" customFormat="true" ht="13.8" hidden="false" customHeight="false" outlineLevel="0" collapsed="false">
      <c r="B27" s="51" t="s">
        <v>17</v>
      </c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18"/>
    </row>
    <row r="28" s="7" customFormat="true" ht="13.8" hidden="false" customHeight="false" outlineLevel="0" collapsed="false">
      <c r="B28" s="51" t="s">
        <v>18</v>
      </c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18"/>
    </row>
    <row r="29" s="7" customFormat="true" ht="13.8" hidden="false" customHeight="false" outlineLevel="0" collapsed="false">
      <c r="B29" s="52" t="s">
        <v>19</v>
      </c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18"/>
    </row>
    <row r="30" customFormat="false" ht="12.75" hidden="false" customHeight="false" outlineLevel="0" collapsed="false">
      <c r="B30" s="51" t="s">
        <v>20</v>
      </c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</row>
    <row r="31" customFormat="false" ht="12.75" hidden="false" customHeight="false" outlineLevel="0" collapsed="false">
      <c r="B31" s="51" t="s">
        <v>21</v>
      </c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</row>
    <row r="32" customFormat="false" ht="12.75" hidden="false" customHeight="false" outlineLevel="0" collapsed="false">
      <c r="B32" s="53" t="s">
        <v>22</v>
      </c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</row>
    <row r="34" customFormat="false" ht="15" hidden="false" customHeight="false" outlineLevel="0" collapsed="false">
      <c r="B34" s="54" t="s">
        <v>23</v>
      </c>
      <c r="C34" s="55"/>
      <c r="E34" s="56"/>
    </row>
    <row r="35" customFormat="false" ht="12.75" hidden="false" customHeight="false" outlineLevel="0" collapsed="false">
      <c r="B35" s="57" t="s">
        <v>24</v>
      </c>
      <c r="C35" s="47" t="s">
        <v>25</v>
      </c>
      <c r="E35" s="56"/>
      <c r="J35" s="58" t="s">
        <v>26</v>
      </c>
      <c r="L35" s="58" t="s">
        <v>27</v>
      </c>
    </row>
    <row r="36" customFormat="false" ht="12.75" hidden="false" customHeight="false" outlineLevel="0" collapsed="false">
      <c r="B36" s="59" t="n">
        <v>0.02</v>
      </c>
      <c r="C36" s="9" t="n">
        <f aca="false">DATE(anno_di_competenza-1,12,31)</f>
        <v>46022</v>
      </c>
      <c r="D36" s="13"/>
      <c r="J36" s="60"/>
    </row>
    <row r="37" customFormat="false" ht="12.75" hidden="false" customHeight="false" outlineLevel="0" collapsed="false">
      <c r="B37" s="61" t="n">
        <v>0.016</v>
      </c>
      <c r="C37" s="9" t="n">
        <f aca="false">DATE(anno_di_competenza,12,31)</f>
        <v>46387</v>
      </c>
      <c r="D37" s="13" t="s">
        <v>28</v>
      </c>
      <c r="J37" s="60" t="n">
        <f aca="false">IF(data_scadenza&gt;C37,0,IF(data_ravvedimento&lt;=C36,0,IF(data_ravvedimento&lt;=C37,data_ravvedimento-MAX(C36,data_scadenza),C37-MAX(C36+1,data_scadenza))))</f>
        <v>184</v>
      </c>
      <c r="L37" s="62" t="n">
        <f aca="false">diritto_residuo*B37*J37/365</f>
        <v>0.427484931506849</v>
      </c>
    </row>
    <row r="38" customFormat="false" ht="12.75" hidden="false" customHeight="false" outlineLevel="0" collapsed="false">
      <c r="B38" s="61"/>
      <c r="C38" s="9" t="n">
        <f aca="false">DATE(anno_di_competenza+1,12,31)</f>
        <v>46752</v>
      </c>
      <c r="D38" s="13" t="s">
        <v>28</v>
      </c>
      <c r="J38" s="60" t="n">
        <f aca="false">IF(data_scadenza&gt;C38,0,IF(data_ravvedimento&lt;=C37,0,IF(data_ravvedimento&lt;=C38,data_ravvedimento-MAX(C37,data_scadenza),C38-MAX(C37+1,data_scadenza))))</f>
        <v>0</v>
      </c>
      <c r="L38" s="62" t="n">
        <f aca="false">diritto_residuo*B38*J38/365</f>
        <v>0</v>
      </c>
    </row>
    <row r="39" customFormat="false" ht="12.75" hidden="false" customHeight="false" outlineLevel="0" collapsed="false">
      <c r="B39" s="63"/>
      <c r="D39" s="55" t="s">
        <v>29</v>
      </c>
      <c r="J39" s="64" t="n">
        <f aca="false">SUM(J36:J38)</f>
        <v>184</v>
      </c>
      <c r="L39" s="65" t="n">
        <f aca="false">SUM(L37:L38)</f>
        <v>0.427484931506849</v>
      </c>
    </row>
    <row r="41" customFormat="false" ht="12.75" hidden="false" customHeight="false" outlineLevel="0" collapsed="false">
      <c r="B41" s="66" t="b">
        <f aca="false">IF(giorni_di_ritardo&gt;366,TRUE(),IF(giorni_di_ritardo=366,IF(DAY(data_scadenza)=DAY(data_ravvedimento),FALSE(),TRUE()),FALSE()))</f>
        <v>0</v>
      </c>
      <c r="C41" s="66" t="b">
        <f aca="false">OR(B41,(data_ravvedimento&lt;=data_scadenza))</f>
        <v>0</v>
      </c>
      <c r="D41" s="67"/>
      <c r="E41" s="67"/>
      <c r="F41" s="67"/>
      <c r="G41" s="67"/>
      <c r="H41" s="67"/>
      <c r="I41" s="67"/>
      <c r="J41" s="67"/>
      <c r="K41" s="67"/>
      <c r="L41" s="67"/>
      <c r="M41" s="67"/>
    </row>
    <row r="42" customFormat="false" ht="15" hidden="false" customHeight="false" outlineLevel="0" collapsed="false">
      <c r="B42" s="54" t="s">
        <v>30</v>
      </c>
      <c r="K42" s="59"/>
    </row>
    <row r="43" customFormat="false" ht="12.75" hidden="false" customHeight="false" outlineLevel="0" collapsed="false">
      <c r="B43" s="1" t="e">
        <f aca="false">IF(giorni_di_ritardo&gt;90,RavvLungo,IF(giorni_di_ritardo&gt;30,Ravv90gg,RavvBreve))</f>
        <v>#VALUE!</v>
      </c>
    </row>
    <row r="44" customFormat="false" ht="13.8" hidden="false" customHeight="false" outlineLevel="0" collapsed="false">
      <c r="B44" s="68" t="str">
        <f aca="false">"Data violazione: " &amp; TEXT(data_scadenza,"gg/mm/aaaa")</f>
        <v>Data violazione: 30/06/2026</v>
      </c>
      <c r="L44" s="9"/>
    </row>
    <row r="45" customFormat="false" ht="13.8" hidden="false" customHeight="false" outlineLevel="0" collapsed="false">
      <c r="B45" s="68" t="str">
        <f aca="false">"Ravvedimento "&amp;IF(giorni_di_ritardo&gt;30,"LUNGO: dal " &amp;TEXT(data_scadenza+31,"gg/mm/aaaa") &amp; " al " &amp; TEXT(DATE(YEAR(data_scadenza)+1,MONTH(data_scadenza),DAY(data_scadenza)),"gg/mm/aaaa")&amp;" aliquota "&amp;TEXT(aliqSanzOltre30gg,"#,00%"),"BREVE: dal " &amp;TEXT(data_scadenza+1,"gg/mm/aaaa") &amp; " al " &amp; TEXT(data_scadenza+30,"gg/mm/aaaa")&amp;" aliquota "&amp;TEXT(aliqSanz30gg,"#,00%"))</f>
        <v>Ravvedimento LUNGO: dal 31/07/2026 al 30/06/2027 aliquota 6,00%</v>
      </c>
      <c r="L45" s="9"/>
    </row>
    <row r="46" customFormat="false" ht="13.8" hidden="false" customHeight="false" outlineLevel="0" collapsed="false">
      <c r="B46" s="68" t="str">
        <f aca="false">"Aliquota applicata per la sanzione: " &amp; TEXT(aliquota_sanzione,"##,00%")</f>
        <v>Aliquota applicata per la sanzione: 6,00%</v>
      </c>
      <c r="L46" s="9"/>
    </row>
    <row r="47" customFormat="false" ht="13.8" hidden="false" customHeight="false" outlineLevel="0" collapsed="false">
      <c r="B47" s="68" t="str">
        <f aca="false">"Importo su cui è applicata la sanzione: € "&amp;TEXT(diritto_residuo,"#.##0,00")</f>
        <v>Importo su cui è applicata la sanzione: € 53,00</v>
      </c>
      <c r="L47" s="9"/>
    </row>
    <row r="48" customFormat="false" ht="13.8" hidden="false" customHeight="false" outlineLevel="0" collapsed="false">
      <c r="B48" s="68" t="str">
        <f aca="false">"Sanzione da versare: € "&amp;TEXT(M21,"#.##0,00")</f>
        <v>Sanzione da versare: € 3,18</v>
      </c>
      <c r="L48" s="9"/>
    </row>
    <row r="49" customFormat="false" ht="12.75" hidden="false" customHeight="false" outlineLevel="0" collapsed="false">
      <c r="L49" s="69"/>
    </row>
    <row r="50" customFormat="false" ht="12.75" hidden="false" customHeight="false" outlineLevel="0" collapsed="false">
      <c r="B50" s="70"/>
    </row>
    <row r="51" customFormat="false" ht="13.8" hidden="false" customHeight="false" outlineLevel="0" collapsed="false">
      <c r="B51" s="71" t="s">
        <v>31</v>
      </c>
    </row>
    <row r="52" customFormat="false" ht="12.75" hidden="false" customHeight="false" outlineLevel="0" collapsed="false">
      <c r="B52" s="72" t="s">
        <v>32</v>
      </c>
      <c r="L52" s="73" t="s">
        <v>33</v>
      </c>
      <c r="M52" s="58" t="s">
        <v>34</v>
      </c>
    </row>
    <row r="53" customFormat="false" ht="12.75" hidden="false" customHeight="false" outlineLevel="0" collapsed="false">
      <c r="B53" s="74" t="n">
        <v>0.0375</v>
      </c>
      <c r="C53" s="75"/>
      <c r="J53" s="75"/>
      <c r="L53" s="76" t="n">
        <v>0.0333</v>
      </c>
      <c r="M53" s="61" t="n">
        <v>0.06</v>
      </c>
    </row>
    <row r="54" customFormat="false" ht="12.75" hidden="false" customHeight="false" outlineLevel="0" collapsed="false">
      <c r="B54" s="9" t="n">
        <v>40575</v>
      </c>
      <c r="J54" s="9" t="n">
        <v>41915</v>
      </c>
      <c r="K54" s="59" t="n">
        <v>0.03</v>
      </c>
      <c r="L54" s="76" t="n">
        <v>0.0375</v>
      </c>
      <c r="M54" s="77" t="n">
        <v>0.0375</v>
      </c>
    </row>
    <row r="55" customFormat="false" ht="12.75" hidden="false" customHeight="false" outlineLevel="0" collapsed="false">
      <c r="B55" s="9" t="n">
        <v>39783</v>
      </c>
      <c r="J55" s="9" t="n">
        <v>40574</v>
      </c>
      <c r="K55" s="59" t="n">
        <v>0.025</v>
      </c>
      <c r="L55" s="76" t="n">
        <v>0.03</v>
      </c>
      <c r="M55" s="77" t="n">
        <v>0.03</v>
      </c>
    </row>
    <row r="56" customFormat="false" ht="12.75" hidden="false" customHeight="false" outlineLevel="0" collapsed="false">
      <c r="K56" s="59"/>
    </row>
    <row r="57" customFormat="false" ht="12.75" hidden="false" customHeight="false" outlineLevel="0" collapsed="false">
      <c r="B57" s="1" t="str">
        <f aca="false">"Ravvedimento BREVE: dal " &amp;TEXT(data_scadenza+1,"gg/mm/aaaa") &amp; " al " &amp; TEXT(data_scadenza+30,"gg/mm/aaaa")</f>
        <v>Ravvedimento BREVE: dal 01/07/2026 al 30/07/2026</v>
      </c>
      <c r="K57" s="78" t="n">
        <f aca="false">IF(data_scadenza&gt;C53,B53,IF(data_scadenza&gt;B54,K54,IF(data_scadenza&gt;B55,K55,"???")))</f>
        <v>0.0375</v>
      </c>
    </row>
    <row r="58" customFormat="false" ht="12.75" hidden="false" customHeight="false" outlineLevel="0" collapsed="false">
      <c r="B58" s="1" t="str">
        <f aca="false">"Ravvedimento LUNGO: dal " &amp;TEXT(data_scadenza+31,"gg/mm/aaaa") &amp; " al " &amp; TEXT(DATE(YEAR(data_scadenza)+1,MONTH(data_scadenza),DAY(data_scadenza)),"gg/mm/aaaa")</f>
        <v>Ravvedimento LUNGO: dal 31/07/2026 al 30/06/2027</v>
      </c>
      <c r="K58" s="78" t="n">
        <f aca="false">IF(data_scadenza&gt;C53,M53, IF(data_scadenza&gt;B54,M54,IF(data_scadenza&gt;B55,M55,"???")))</f>
        <v>0.06</v>
      </c>
    </row>
    <row r="59" customFormat="false" ht="12.75" hidden="false" customHeight="false" outlineLevel="0" collapsed="false">
      <c r="B59" s="1" t="s">
        <v>35</v>
      </c>
      <c r="K59" s="78" t="n">
        <f aca="false">IF(giorni_di_ritardo&gt;30,aliqSanzOltre30gg,aliqSanz30gg)</f>
        <v>0.06</v>
      </c>
    </row>
    <row r="62" customFormat="false" ht="12.75" hidden="false" customHeight="false" outlineLevel="0" collapsed="false">
      <c r="B62" s="1" t="s">
        <v>36</v>
      </c>
      <c r="C62" s="9" t="n">
        <v>41640</v>
      </c>
    </row>
    <row r="63" customFormat="false" ht="12.75" hidden="false" customHeight="false" outlineLevel="0" collapsed="false">
      <c r="B63" s="1" t="s">
        <v>37</v>
      </c>
      <c r="C63" s="9" t="n">
        <f aca="true">TODAY()</f>
        <v>46238</v>
      </c>
    </row>
    <row r="65" customFormat="false" ht="12.75" hidden="false" customHeight="false" outlineLevel="0" collapsed="false">
      <c r="B65" s="1" t="s">
        <v>38</v>
      </c>
      <c r="C65" s="9" t="n">
        <v>41669</v>
      </c>
    </row>
    <row r="66" customFormat="false" ht="12.75" hidden="false" customHeight="false" outlineLevel="0" collapsed="false">
      <c r="B66" s="1" t="s">
        <v>39</v>
      </c>
      <c r="C66" s="9" t="n">
        <f aca="true">DATE(YEAR(TODAY())+1,MONTH(TODAY()),DAY(TODAY())+1)</f>
        <v>46604</v>
      </c>
    </row>
  </sheetData>
  <sheetProtection sheet="true" password="de60" objects="true" scenarios="true"/>
  <mergeCells count="11">
    <mergeCell ref="B1:N1"/>
    <mergeCell ref="B2:N2"/>
    <mergeCell ref="B4:N4"/>
    <mergeCell ref="B25:N25"/>
    <mergeCell ref="B26:N26"/>
    <mergeCell ref="B27:N27"/>
    <mergeCell ref="B28:N28"/>
    <mergeCell ref="B29:N29"/>
    <mergeCell ref="B30:N30"/>
    <mergeCell ref="B31:N31"/>
    <mergeCell ref="B32:N32"/>
  </mergeCells>
  <dataValidations count="2">
    <dataValidation allowBlank="true" error="Sono ammesse date di scadenza tra l'1.1 dell'anno di competenza e il 30.6 dell'anno successivo." errorStyle="stop" errorTitle="Data non valida!" operator="between" showDropDown="false" showErrorMessage="true" showInputMessage="true" sqref="J8" type="date">
      <formula1>DATE(anno_di_competenza,1,1)</formula1>
      <formula2>DATE(anno_di_competenza+1,6,30)</formula2>
    </dataValidation>
    <dataValidation allowBlank="true" error="La data di ravvedimento non può essere sucessiva a 1 anno dalla scadenza di pagamento&#10;oppure&#10;non c'è ancora il tasso di interesse dell'anno nuovo e quindi non si può calcolare oltre l'anno di competenza." errorStyle="stop" errorTitle="D A T A     N O N    V A L I D A" operator="between" showDropDown="false" showErrorMessage="true" showInputMessage="true" sqref="J14" type="date">
      <formula1>data_scadenza+1</formula1>
      <formula2>46387</formula2>
    </dataValidation>
  </dataValidations>
  <printOptions headings="false" gridLines="false" gridLinesSet="true" horizontalCentered="true" verticalCentered="false"/>
  <pageMargins left="0.236111111111111" right="0.236111111111111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LibreOffice/26.2.5.2$Windows_X86_64 LibreOffice_project/cd7284b4cbbfeb507e630c1aac019f4157393acb</Application>
  <AppVersion>15.0000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2007-03-06T09:22:56Z</dcterms:created>
  <dc:creator>Utente Ms Windows</dc:creator>
  <dc:description/>
  <dc:language>it-IT</dc:language>
  <cp:lastModifiedBy/>
  <cp:lastPrinted>2022-12-09T14:16:50Z</cp:lastPrinted>
  <dcterms:modified xsi:type="dcterms:W3CDTF">2026-08-04T12:45:52Z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